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f892e238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aa1f3f104384bec"/>
    <x:sheet xmlns:r="http://schemas.openxmlformats.org/officeDocument/2006/relationships" name="Monthly" sheetId="2" r:id="R6f2758d88c354c42"/>
    <x:sheet xmlns:r="http://schemas.openxmlformats.org/officeDocument/2006/relationships" name="Inputs" sheetId="3" r:id="R83ee415d90a9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—&quot;"/>
  </x:numFmts>
  <x:fonts count="6">
    <x:font>
      <x:sz val="11"/>
      <x:name val="Carlito"/>
    </x:font>
    <x:font>
      <x:sz val="10"/>
      <x:color rgb="FF171B1C"/>
      <x:name val="Arial"/>
    </x:font>
    <x:font>
      <x:b/>
      <x:sz val="18"/>
      <x:color rgb="FF171B1C"/>
      <x:name val="Arial"/>
    </x:font>
    <x:font>
      <x:b/>
      <x:sz val="10"/>
      <x:color rgb="FFFFFFFF"/>
      <x:name val="Arial"/>
    </x:font>
    <x:font>
      <x:sz val="10"/>
      <x:color rgb="FF1755A0"/>
      <x:name val="Arial"/>
    </x:font>
    <x:font>
      <x:sz val="10"/>
      <x:color rgb="FF21734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1B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4a9ff45974330" /><Relationship Type="http://schemas.openxmlformats.org/officeDocument/2006/relationships/theme" Target="/xl/theme/theme1.xml" Id="R2638117ebc214815" /><Relationship Type="http://schemas.openxmlformats.org/officeDocument/2006/relationships/sharedStrings" Target="/xl/sharedStrings.xml" Id="R49c20b2c4262462a" /><Relationship Type="http://schemas.openxmlformats.org/officeDocument/2006/relationships/worksheet" Target="/xl/worksheets/sheet1.xml" Id="R0aa1f3f104384bec" /><Relationship Type="http://schemas.openxmlformats.org/officeDocument/2006/relationships/worksheet" Target="/xl/worksheets/sheet2.xml" Id="R6f2758d88c354c42" /><Relationship Type="http://schemas.openxmlformats.org/officeDocument/2006/relationships/worksheet" Target="/xl/worksheets/sheet3.xml" Id="R83ee415d90a94e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f3c4b636e24c0c" /><Relationship Type="http://schemas.openxmlformats.org/officeDocument/2006/relationships/chart" Target="/xl/drawings/charts/chart1.xml" Id="Rf83f88046ffc47f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ff3b2406fef446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f2e1031627c492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revenue and expenses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strRef>
              <c:f>'Dashboard'!$C$39:$C$50</c:f>
              <c:strCache>
                <c:ptCount val="0"/>
              </c:strCache>
            </c:strRef>
          </c:cat>
          <c:val>
            <c:numRef>
              <c:f>'Dashboard'!$D$39:$D$50</c:f>
              <c:numCache>
                <c:formatCode>#,##0;(#,##0);"—"</c:formatCode>
                <c:ptCount val="0"/>
              </c:numCache>
            </c:numRef>
          </c:val>
          <c:smooth val="0"/>
        </c:ser>
        <c:ser>
          <c:idx val="1"/>
          <c:order val="1"/>
          <c:tx>
            <c:v>Expenses</c:v>
          </c:tx>
          <c:marker>
            <c:symbol val="none"/>
          </c:marker>
          <c:cat>
            <c:strRef>
              <c:f>'Dashboard'!$C$39:$C$50</c:f>
              <c:strCache>
                <c:ptCount val="0"/>
              </c:strCache>
            </c:strRef>
          </c:cat>
          <c:val>
            <c:numRef>
              <c:f>'Dashboard'!$E$39:$E$50</c:f>
              <c:numCache>
                <c:formatCode>#,##0;(#,##0);"—"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3f88046ffc47fb"/>
        </a:graphicData>
      </a:graphic>
    </xdr:graphicFrame>
    <xdr:clientData/>
  </xdr:twoCellAnchor>
  <xdr:oneCellAnchor>
    <xdr:from>
      <xdr:col>10</xdr:col>
      <xdr:colOff>0</xdr:colOff>
      <xdr:row>0</xdr:row>
      <xdr:rowOff>0</xdr:rowOff>
    </xdr:from>
    <xdr:ext cx="1905000" cy="657225"/>
    <xdr:pic>
      <xdr:nvPicPr>
        <xdr:cNvPr id="2" name="6e0daa29-6545-4c44-a55f-b4d0431111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f3c4b636e24c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1905000" cy="657225"/>
    <xdr:pic>
      <xdr:nvPicPr>
        <xdr:cNvPr id="1" name="a3cbbfad-e6d0-4229-b262-190c9b93e9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f3b2406fef44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1905000" cy="657225"/>
    <xdr:pic>
      <xdr:nvPicPr>
        <xdr:cNvPr id="1" name="5772d9f4-5a50-4cc1-9612-eb3ddbc049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2e1031627c49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a76966d550340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86f078d7e4545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eacae1fafac43b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3" customHeight="1">
      <x:c r="A2" s="1"/>
      <x:c r="B2" s="1"/>
      <x:c r="C2" s="2" t="str">
        <x:v>Nonprofit FP&amp;A | Management dashboard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3" customHeight="1">
      <x:c r="A6" s="1"/>
      <x:c r="B6" s="1"/>
      <x:c r="C6" s="1" t="str">
        <x:v>SYNTHETIC DATA · All amounts USD. Blue cells are editable inputs.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3" customHeight="1">
      <x:c r="A8" s="1"/>
      <x:c r="B8" s="1"/>
      <x:c r="C8" s="1" t="str">
        <x:v>Reporting month (1–12)</x:v>
      </x:c>
      <x:c r="D8" s="1"/>
      <x:c r="E8" s="6" t="n">
        <x:v>12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3" customHeight="1">
      <x:c r="A9" s="1"/>
      <x:c r="B9" s="1"/>
      <x:c r="C9" s="1" t="str">
        <x:v>View: 1 monthly · 2 quarter · 3 YTD</x:v>
      </x:c>
      <x:c r="D9" s="1"/>
      <x:c r="E9" s="6" t="n">
        <x:v>3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3" customHeight="1">
      <x:c r="A10" s="1"/>
      <x:c r="B10" s="1"/>
      <x:c r="C10" s="1" t="str">
        <x:v>Start month</x:v>
      </x:c>
      <x:c r="D10" s="1"/>
      <x:c r="E10" s="1" t="n">
        <x:f>IF(E9=1,E8,IF(E9=2,INT((E8-1)/3)*3+1,1))</x:f>
        <x:v>1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3" customHeight="1">
      <x:c r="A11" s="1"/>
      <x:c r="B11" s="1"/>
      <x:c r="C11" s="1" t="str">
        <x:v>End month</x:v>
      </x:c>
      <x:c r="D11" s="1"/>
      <x:c r="E11" s="1" t="n">
        <x:f>IF(E9=2,MIN(12,E10+2),E8)</x:f>
        <x:v>12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32" customHeight="1">
      <x:c r="A13" s="1"/>
      <x:c r="B13" s="1"/>
      <x:c r="C13" s="5" t="str">
        <x:v>Performance · USD</x:v>
      </x:c>
      <x:c r="D13" s="5" t="str">
        <x:v>Budget</x:v>
      </x:c>
      <x:c r="E13" s="5" t="str">
        <x:v>Actual</x:v>
      </x:c>
      <x:c r="F13" s="5" t="str">
        <x:v>Variance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3" customHeight="1">
      <x:c r="A14" s="1"/>
      <x:c r="B14" s="1"/>
      <x:c r="C14" s="1" t="str">
        <x:v>Revenue</x:v>
      </x:c>
      <x:c r="D14" s="9" t="n">
        <x:f>SUMIFS(Monthly!D9:D20,Monthly!C9:C20,"&gt;="&amp;$E$10,Monthly!C9:C20,"&lt;="&amp;$E$11)</x:f>
        <x:v>2052000</x:v>
      </x:c>
      <x:c r="E14" s="9" t="n">
        <x:f>SUMIFS(Monthly!E9:E20,Monthly!C9:C20,"&gt;="&amp;$E$10,Monthly!C9:C20,"&lt;="&amp;$E$11)</x:f>
        <x:v>2071200</x:v>
      </x:c>
      <x:c r="F14" s="10" t="n">
        <x:f>E14-D14</x:f>
        <x:v>19200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3" customHeight="1">
      <x:c r="A15" s="1"/>
      <x:c r="B15" s="1"/>
      <x:c r="C15" s="1" t="str">
        <x:v>Expenses</x:v>
      </x:c>
      <x:c r="D15" s="9" t="n">
        <x:f>SUMIFS(Monthly!G9:G20,Monthly!C9:C20,"&gt;="&amp;$E$10,Monthly!C9:C20,"&lt;="&amp;$E$11)</x:f>
        <x:v>1740000</x:v>
      </x:c>
      <x:c r="E15" s="9" t="n">
        <x:f>SUMIFS(Monthly!H9:H20,Monthly!C9:C20,"&gt;="&amp;$E$10,Monthly!C9:C20,"&lt;="&amp;$E$11)</x:f>
        <x:v>1812900</x:v>
      </x:c>
      <x:c r="F15" s="10" t="n">
        <x:f>E15-D15</x:f>
        <x:v>72900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3" customHeight="1">
      <x:c r="A16" s="1"/>
      <x:c r="B16" s="1"/>
      <x:c r="C16" s="1" t="str">
        <x:v>Net surplus / (deficit)</x:v>
      </x:c>
      <x:c r="D16" s="9" t="n">
        <x:f>SUMIFS(Monthly!K9:K20,Monthly!C9:C20,"&gt;="&amp;$E$10,Monthly!C9:C20,"&lt;="&amp;$E$11)</x:f>
        <x:v>312000</x:v>
      </x:c>
      <x:c r="E16" s="9" t="n">
        <x:f>SUMIFS(Monthly!J9:J20,Monthly!C9:C20,"&gt;="&amp;$E$10,Monthly!C9:C20,"&lt;="&amp;$E$11)</x:f>
        <x:v>258300</x:v>
      </x:c>
      <x:c r="F16" s="10" t="n">
        <x:f>E16-D16</x:f>
        <x:v>-53700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3" customHeight="1">
      <x:c r="A17" s="1"/>
      <x:c r="B17" s="1"/>
      <x:c r="C17" s="1"/>
      <x:c r="D17" s="10"/>
      <x:c r="E17" s="10"/>
      <x:c r="F17" s="10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3" customHeight="1">
      <x:c r="A18" s="1"/>
      <x:c r="B18" s="1"/>
      <x:c r="C18" s="1"/>
      <x:c r="D18" s="10"/>
      <x:c r="E18" s="10"/>
      <x:c r="F18" s="10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32" customHeight="1">
      <x:c r="A19" s="1"/>
      <x:c r="B19" s="1"/>
      <x:c r="C19" s="5" t="str">
        <x:v>Liquidity &amp; funds</x:v>
      </x:c>
      <x:c r="D19" s="11" t="str">
        <x:v>USD</x:v>
      </x:c>
      <x:c r="E19" s="10"/>
      <x:c r="F19" s="10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3" customHeight="1">
      <x:c r="A20" s="1"/>
      <x:c r="B20" s="1"/>
      <x:c r="C20" s="1" t="str">
        <x:v>Opening cash</x:v>
      </x:c>
      <x:c r="D20" s="9" t="n">
        <x:f>INDEX(Monthly!M9:M20,E10)</x:f>
        <x:v>300000</x:v>
      </x:c>
      <x:c r="E20" s="10"/>
      <x:c r="F20" s="10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3" customHeight="1">
      <x:c r="A21" s="1"/>
      <x:c r="B21" s="1"/>
      <x:c r="C21" s="1" t="str">
        <x:v>Net cash movement</x:v>
      </x:c>
      <x:c r="D21" s="10" t="n">
        <x:f>E16</x:f>
        <x:v>258300</x:v>
      </x:c>
      <x:c r="E21" s="10"/>
      <x:c r="F21" s="10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3" customHeight="1">
      <x:c r="A22" s="1"/>
      <x:c r="B22" s="1"/>
      <x:c r="C22" s="1" t="str">
        <x:v>Ending cash</x:v>
      </x:c>
      <x:c r="D22" s="9" t="n">
        <x:f>INDEX(Monthly!N9:N20,E11)</x:f>
        <x:v>558300</x:v>
      </x:c>
      <x:c r="E22" s="10"/>
      <x:c r="F22" s="10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3" customHeight="1">
      <x:c r="A23" s="1"/>
      <x:c r="B23" s="1"/>
      <x:c r="C23" s="1" t="str">
        <x:v>Restricted ending cash</x:v>
      </x:c>
      <x:c r="D23" s="9" t="n">
        <x:f>INDEX(Monthly!R9:R20,E11)</x:f>
        <x:v>202800</x:v>
      </x:c>
      <x:c r="E23" s="10"/>
      <x:c r="F23" s="10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3" customHeight="1">
      <x:c r="A24" s="1"/>
      <x:c r="B24" s="1"/>
      <x:c r="C24" s="1" t="str">
        <x:v>Unrestricted ending cash</x:v>
      </x:c>
      <x:c r="D24" s="9" t="n">
        <x:f>INDEX(Monthly!S9:S20,E11)</x:f>
        <x:v>355500</x:v>
      </x:c>
      <x:c r="E24" s="10"/>
      <x:c r="F24" s="10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3" customHeight="1">
      <x:c r="A25" s="1"/>
      <x:c r="B25" s="1"/>
      <x:c r="C25" s="1" t="str">
        <x:v>Fund reconciliation (must be zero)</x:v>
      </x:c>
      <x:c r="D25" s="10" t="n">
        <x:f>D22-D23-D24</x:f>
        <x:v>0</x:v>
      </x:c>
      <x:c r="E25" s="10"/>
      <x:c r="F25" s="10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3" customHeight="1">
      <x:c r="A28" s="1"/>
      <x:c r="B28" s="1"/>
      <x:c r="C28" s="1" t="str">
        <x:v>Interpretation: positive expense variance is unfavorable; positive revenue variance favorable.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3" customHeight="1">
      <x:c r="A30" s="1"/>
      <x:c r="B30" s="1"/>
      <x:c r="C30" s="1" t="str">
        <x:v>January program spending is $14,500 (12.1%) above budget. Investigate the cause;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3" customHeight="1">
      <x:c r="A31" s="1"/>
      <x:c r="B31" s="1"/>
      <x:c r="C31" s="1" t="str">
        <x:v>this synthetic dataset does not substantiate vendor, timing or staffing explanations.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3" customHeight="1">
      <x:c r="A33" s="1"/>
      <x:c r="B33" s="1"/>
      <x:c r="C33" s="1" t="str">
        <x:v>Management actions: review cost drivers, protect restricted cash, update the rolling forecast.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3" customHeight="1">
      <x:c r="A35" s="1"/>
      <x:c r="B35" s="1"/>
      <x:c r="C35" s="1" t="str">
        <x:v>Educational work sample; no actual nonprofit results or personalized financial advice.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32" customHeight="1">
      <x:c r="A38" s="1"/>
      <x:c r="B38" s="1"/>
      <x:c r="C38" s="5" t="str">
        <x:v>Month</x:v>
      </x:c>
      <x:c r="D38" s="5" t="str">
        <x:v>Revenue</x:v>
      </x:c>
      <x:c r="E38" s="5" t="str">
        <x:v>Expenses</x:v>
      </x:c>
      <x:c r="F38" s="5" t="str">
        <x:v>Ending cash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3" customHeight="1">
      <x:c r="A39" s="1"/>
      <x:c r="B39" s="1"/>
      <x:c r="C39" s="8" t="n">
        <x:f>Monthly!C9</x:f>
        <x:v>1</x:v>
      </x:c>
      <x:c r="D39" s="9" t="n">
        <x:f>Monthly!E9</x:f>
        <x:v>155000</x:v>
      </x:c>
      <x:c r="E39" s="9" t="n">
        <x:f>Monthly!H9</x:f>
        <x:v>158500</x:v>
      </x:c>
      <x:c r="F39" s="9" t="n">
        <x:f>Monthly!N9</x:f>
        <x:v>296500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3" customHeight="1">
      <x:c r="A40" s="1"/>
      <x:c r="B40" s="1"/>
      <x:c r="C40" s="8" t="n">
        <x:f>Monthly!C10</x:f>
        <x:v>2</x:v>
      </x:c>
      <x:c r="D40" s="9" t="n">
        <x:f>Monthly!E10</x:f>
        <x:v>158200</x:v>
      </x:c>
      <x:c r="E40" s="9" t="n">
        <x:f>Monthly!H10</x:f>
        <x:v>140900</x:v>
      </x:c>
      <x:c r="F40" s="9" t="n">
        <x:f>Monthly!N10</x:f>
        <x:v>313800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3" customHeight="1">
      <x:c r="A41" s="1"/>
      <x:c r="B41" s="1"/>
      <x:c r="C41" s="8" t="n">
        <x:f>Monthly!C11</x:f>
        <x:v>3</x:v>
      </x:c>
      <x:c r="D41" s="9" t="n">
        <x:f>Monthly!E11</x:f>
        <x:v>161400</x:v>
      </x:c>
      <x:c r="E41" s="9" t="n">
        <x:f>Monthly!H11</x:f>
        <x:v>142800</x:v>
      </x:c>
      <x:c r="F41" s="9" t="n">
        <x:f>Monthly!N11</x:f>
        <x:v>332400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3" customHeight="1">
      <x:c r="A42" s="1"/>
      <x:c r="B42" s="1"/>
      <x:c r="C42" s="8" t="n">
        <x:f>Monthly!C12</x:f>
        <x:v>4</x:v>
      </x:c>
      <x:c r="D42" s="9" t="n">
        <x:f>Monthly!E12</x:f>
        <x:v>164600</x:v>
      </x:c>
      <x:c r="E42" s="9" t="n">
        <x:f>Monthly!H12</x:f>
        <x:v>144700</x:v>
      </x:c>
      <x:c r="F42" s="9" t="n">
        <x:f>Monthly!N12</x:f>
        <x:v>352300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3" customHeight="1">
      <x:c r="A43" s="1"/>
      <x:c r="B43" s="1"/>
      <x:c r="C43" s="8" t="n">
        <x:f>Monthly!C13</x:f>
        <x:v>5</x:v>
      </x:c>
      <x:c r="D43" s="9" t="n">
        <x:f>Monthly!E13</x:f>
        <x:v>167800</x:v>
      </x:c>
      <x:c r="E43" s="9" t="n">
        <x:f>Monthly!H13</x:f>
        <x:v>146600</x:v>
      </x:c>
      <x:c r="F43" s="9" t="n">
        <x:f>Monthly!N13</x:f>
        <x:v>373500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3" customHeight="1">
      <x:c r="A44" s="1"/>
      <x:c r="B44" s="1"/>
      <x:c r="C44" s="8" t="n">
        <x:f>Monthly!C14</x:f>
        <x:v>6</x:v>
      </x:c>
      <x:c r="D44" s="9" t="n">
        <x:f>Monthly!E14</x:f>
        <x:v>171000</x:v>
      </x:c>
      <x:c r="E44" s="9" t="n">
        <x:f>Monthly!H14</x:f>
        <x:v>148500</x:v>
      </x:c>
      <x:c r="F44" s="9" t="n">
        <x:f>Monthly!N14</x:f>
        <x:v>396000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3" customHeight="1">
      <x:c r="A45" s="1"/>
      <x:c r="B45" s="1"/>
      <x:c r="C45" s="8" t="n">
        <x:f>Monthly!C15</x:f>
        <x:v>7</x:v>
      </x:c>
      <x:c r="D45" s="9" t="n">
        <x:f>Monthly!E15</x:f>
        <x:v>174200</x:v>
      </x:c>
      <x:c r="E45" s="9" t="n">
        <x:f>Monthly!H15</x:f>
        <x:v>150400</x:v>
      </x:c>
      <x:c r="F45" s="9" t="n">
        <x:f>Monthly!N15</x:f>
        <x:v>419800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3" customHeight="1">
      <x:c r="A46" s="1"/>
      <x:c r="B46" s="1"/>
      <x:c r="C46" s="8" t="n">
        <x:f>Monthly!C16</x:f>
        <x:v>8</x:v>
      </x:c>
      <x:c r="D46" s="9" t="n">
        <x:f>Monthly!E16</x:f>
        <x:v>177400</x:v>
      </x:c>
      <x:c r="E46" s="9" t="n">
        <x:f>Monthly!H16</x:f>
        <x:v>152300</x:v>
      </x:c>
      <x:c r="F46" s="9" t="n">
        <x:f>Monthly!N16</x:f>
        <x:v>444900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3" customHeight="1">
      <x:c r="A47" s="1"/>
      <x:c r="B47" s="1"/>
      <x:c r="C47" s="8" t="n">
        <x:f>Monthly!C17</x:f>
        <x:v>9</x:v>
      </x:c>
      <x:c r="D47" s="9" t="n">
        <x:f>Monthly!E17</x:f>
        <x:v>180600</x:v>
      </x:c>
      <x:c r="E47" s="9" t="n">
        <x:f>Monthly!H17</x:f>
        <x:v>154200</x:v>
      </x:c>
      <x:c r="F47" s="9" t="n">
        <x:f>Monthly!N17</x:f>
        <x:v>471300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3" customHeight="1">
      <x:c r="A48" s="1"/>
      <x:c r="B48" s="1"/>
      <x:c r="C48" s="8" t="n">
        <x:f>Monthly!C18</x:f>
        <x:v>10</x:v>
      </x:c>
      <x:c r="D48" s="9" t="n">
        <x:f>Monthly!E18</x:f>
        <x:v>183800</x:v>
      </x:c>
      <x:c r="E48" s="9" t="n">
        <x:f>Monthly!H18</x:f>
        <x:v>156100</x:v>
      </x:c>
      <x:c r="F48" s="9" t="n">
        <x:f>Monthly!N18</x:f>
        <x:v>499000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3" customHeight="1">
      <x:c r="A49" s="1"/>
      <x:c r="B49" s="1"/>
      <x:c r="C49" s="8" t="n">
        <x:f>Monthly!C19</x:f>
        <x:v>11</x:v>
      </x:c>
      <x:c r="D49" s="9" t="n">
        <x:f>Monthly!E19</x:f>
        <x:v>187000</x:v>
      </x:c>
      <x:c r="E49" s="9" t="n">
        <x:f>Monthly!H19</x:f>
        <x:v>158000</x:v>
      </x:c>
      <x:c r="F49" s="9" t="n">
        <x:f>Monthly!N19</x:f>
        <x:v>528000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3" customHeight="1">
      <x:c r="A50" s="1"/>
      <x:c r="B50" s="1"/>
      <x:c r="C50" s="8" t="n">
        <x:f>Monthly!C20</x:f>
        <x:v>12</x:v>
      </x:c>
      <x:c r="D50" s="9" t="n">
        <x:f>Monthly!E20</x:f>
        <x:v>190200</x:v>
      </x:c>
      <x:c r="E50" s="9" t="n">
        <x:f>Monthly!H20</x:f>
        <x:v>159900</x:v>
      </x:c>
      <x:c r="F50" s="9" t="n">
        <x:f>Monthly!N20</x:f>
        <x:v>558300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</x:sheetData>
  <x:dataValidations count="2">
    <x:dataValidation type="whole" operator="between" sqref="E8">
      <x:formula1>1</x:formula1>
      <x:formula2>12</x:formula2>
    </x:dataValidation>
    <x:dataValidation type="whole" operator="between" sqref="E9">
      <x:formula1>1</x:formula1>
      <x:formula2>3</x:formula2>
    </x:dataValidation>
  </x:dataValidations>
  <x:pageMargins left="0.7" right="0.7" top="0.75" bottom="0.75" header="0.3" footer="0.3"/>
  <x:drawing xmlns:r="http://schemas.openxmlformats.org/officeDocument/2006/relationships" r:id="R1a76966d55034042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ht="23" customHeight="1">
      <x:c r="A2" s="1"/>
      <x:c r="B2" s="1"/>
      <x:c r="C2" s="2" t="str">
        <x:v>Monthly reporting &amp; cash reconciliation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 ht="32" customHeight="1">
      <x:c r="A8" s="1"/>
      <x:c r="B8" s="1"/>
      <x:c r="C8" s="5" t="str">
        <x:v>Month</x:v>
      </x:c>
      <x:c r="D8" s="5" t="str">
        <x:v>Revenue budget</x:v>
      </x:c>
      <x:c r="E8" s="5" t="str">
        <x:v>Revenue actual</x:v>
      </x:c>
      <x:c r="F8" s="5" t="str">
        <x:v>Revenue forecast</x:v>
      </x:c>
      <x:c r="G8" s="5" t="str">
        <x:v>Expense budget</x:v>
      </x:c>
      <x:c r="H8" s="5" t="str">
        <x:v>Expense actual</x:v>
      </x:c>
      <x:c r="I8" s="5" t="str">
        <x:v>Expense forecast</x:v>
      </x:c>
      <x:c r="J8" s="5" t="str">
        <x:v>Net actual</x:v>
      </x:c>
      <x:c r="K8" s="5" t="str">
        <x:v>Net budget</x:v>
      </x:c>
      <x:c r="L8" s="5" t="str">
        <x:v>Net variance</x:v>
      </x:c>
      <x:c r="M8" s="5" t="str">
        <x:v>Cash opening</x:v>
      </x:c>
      <x:c r="N8" s="5" t="str">
        <x:v>Cash ending</x:v>
      </x:c>
      <x:c r="O8" s="5" t="str">
        <x:v>Restricted opening</x:v>
      </x:c>
      <x:c r="P8" s="5" t="str">
        <x:v>Restricted inflows</x:v>
      </x:c>
      <x:c r="Q8" s="5" t="str">
        <x:v>Restricted usage</x:v>
      </x:c>
      <x:c r="R8" s="5" t="str">
        <x:v>Restricted ending</x:v>
      </x:c>
      <x:c r="S8" s="5" t="str">
        <x:v>Unrestricted ending</x:v>
      </x:c>
      <x:c r="T8" s="5" t="str">
        <x:v>Fund check</x:v>
      </x:c>
      <x:c r="U8" s="1"/>
      <x:c r="V8" s="1"/>
    </x:row>
    <x:row r="9" ht="23" customHeight="1">
      <x:c r="A9" s="1"/>
      <x:c r="B9" s="1"/>
      <x:c r="C9" s="8" t="n">
        <x:f>Inputs!C12</x:f>
        <x:v>1</x:v>
      </x:c>
      <x:c r="D9" s="9" t="n">
        <x:f>Inputs!D12</x:f>
        <x:v>160000</x:v>
      </x:c>
      <x:c r="E9" s="9" t="n">
        <x:f>Inputs!E12</x:f>
        <x:v>155000</x:v>
      </x:c>
      <x:c r="F9" s="9" t="n">
        <x:f>Inputs!F12</x:f>
        <x:v>158000</x:v>
      </x:c>
      <x:c r="G9" s="9" t="n">
        <x:f>Inputs!G12+Inputs!I12</x:f>
        <x:v>145000</x:v>
      </x:c>
      <x:c r="H9" s="9" t="n">
        <x:f>Inputs!H12+Inputs!J12</x:f>
        <x:v>158500</x:v>
      </x:c>
      <x:c r="I9" s="9" t="n">
        <x:f>Inputs!K12</x:f>
        <x:v>148000</x:v>
      </x:c>
      <x:c r="J9" s="10" t="n">
        <x:f>E9-H9</x:f>
        <x:v>-3500</x:v>
      </x:c>
      <x:c r="K9" s="10" t="n">
        <x:f>D9-G9</x:f>
        <x:v>15000</x:v>
      </x:c>
      <x:c r="L9" s="10" t="n">
        <x:f>J9-K9</x:f>
        <x:v>-18500</x:v>
      </x:c>
      <x:c r="M9" s="9" t="n">
        <x:f>Inputs!D8</x:f>
        <x:v>300000</x:v>
      </x:c>
      <x:c r="N9" s="10" t="n">
        <x:f>M9+J9</x:f>
        <x:v>296500</x:v>
      </x:c>
      <x:c r="O9" s="9" t="n">
        <x:f>Inputs!G8</x:f>
        <x:v>180000</x:v>
      </x:c>
      <x:c r="P9" s="9" t="n">
        <x:f>Inputs!L12</x:f>
        <x:v>45000</x:v>
      </x:c>
      <x:c r="Q9" s="9" t="n">
        <x:f>Inputs!M12</x:f>
        <x:v>42000</x:v>
      </x:c>
      <x:c r="R9" s="10" t="n">
        <x:f>O9+P9-Q9</x:f>
        <x:v>183000</x:v>
      </x:c>
      <x:c r="S9" s="10" t="n">
        <x:f>N9-R9</x:f>
        <x:v>113500</x:v>
      </x:c>
      <x:c r="T9" s="10" t="n">
        <x:f>N9-R9-S9</x:f>
        <x:v>0</x:v>
      </x:c>
      <x:c r="U9" s="1"/>
      <x:c r="V9" s="1"/>
    </x:row>
    <x:row r="10" ht="23" customHeight="1">
      <x:c r="A10" s="1"/>
      <x:c r="B10" s="1"/>
      <x:c r="C10" s="8" t="n">
        <x:f>Inputs!C13</x:f>
        <x:v>2</x:v>
      </x:c>
      <x:c r="D10" s="9" t="n">
        <x:f>Inputs!D13</x:f>
        <x:v>162000</x:v>
      </x:c>
      <x:c r="E10" s="9" t="n">
        <x:f>Inputs!E13</x:f>
        <x:v>158200</x:v>
      </x:c>
      <x:c r="F10" s="9" t="n">
        <x:f>Inputs!F13</x:f>
        <x:v>160500</x:v>
      </x:c>
      <x:c r="G10" s="9" t="n">
        <x:f>Inputs!G13+Inputs!I13</x:f>
        <x:v>145000</x:v>
      </x:c>
      <x:c r="H10" s="9" t="n">
        <x:f>Inputs!H13+Inputs!J13</x:f>
        <x:v>140900</x:v>
      </x:c>
      <x:c r="I10" s="9" t="n">
        <x:f>Inputs!K13</x:f>
        <x:v>149200</x:v>
      </x:c>
      <x:c r="J10" s="10" t="n">
        <x:f>E10-H10</x:f>
        <x:v>17300</x:v>
      </x:c>
      <x:c r="K10" s="10" t="n">
        <x:f>D10-G10</x:f>
        <x:v>17000</x:v>
      </x:c>
      <x:c r="L10" s="10" t="n">
        <x:f>J10-K10</x:f>
        <x:v>300</x:v>
      </x:c>
      <x:c r="M10" s="10" t="n">
        <x:f>N9</x:f>
        <x:v>296500</x:v>
      </x:c>
      <x:c r="N10" s="10" t="n">
        <x:f>M10+J10</x:f>
        <x:v>313800</x:v>
      </x:c>
      <x:c r="O10" s="10" t="n">
        <x:f>R9</x:f>
        <x:v>183000</x:v>
      </x:c>
      <x:c r="P10" s="9" t="n">
        <x:f>Inputs!L13</x:f>
        <x:v>46000</x:v>
      </x:c>
      <x:c r="Q10" s="9" t="n">
        <x:f>Inputs!M13</x:f>
        <x:v>43200</x:v>
      </x:c>
      <x:c r="R10" s="10" t="n">
        <x:f>O10+P10-Q10</x:f>
        <x:v>185800</x:v>
      </x:c>
      <x:c r="S10" s="10" t="n">
        <x:f>N10-R10</x:f>
        <x:v>128000</x:v>
      </x:c>
      <x:c r="T10" s="10" t="n">
        <x:f>N10-R10-S10</x:f>
        <x:v>0</x:v>
      </x:c>
      <x:c r="U10" s="1"/>
      <x:c r="V10" s="1"/>
    </x:row>
    <x:row r="11" ht="23" customHeight="1">
      <x:c r="A11" s="1"/>
      <x:c r="B11" s="1"/>
      <x:c r="C11" s="8" t="n">
        <x:f>Inputs!C14</x:f>
        <x:v>3</x:v>
      </x:c>
      <x:c r="D11" s="9" t="n">
        <x:f>Inputs!D14</x:f>
        <x:v>164000</x:v>
      </x:c>
      <x:c r="E11" s="9" t="n">
        <x:f>Inputs!E14</x:f>
        <x:v>161400</x:v>
      </x:c>
      <x:c r="F11" s="9" t="n">
        <x:f>Inputs!F14</x:f>
        <x:v>163000</x:v>
      </x:c>
      <x:c r="G11" s="9" t="n">
        <x:f>Inputs!G14+Inputs!I14</x:f>
        <x:v>145000</x:v>
      </x:c>
      <x:c r="H11" s="9" t="n">
        <x:f>Inputs!H14+Inputs!J14</x:f>
        <x:v>142800</x:v>
      </x:c>
      <x:c r="I11" s="9" t="n">
        <x:f>Inputs!K14</x:f>
        <x:v>150400</x:v>
      </x:c>
      <x:c r="J11" s="10" t="n">
        <x:f>E11-H11</x:f>
        <x:v>18600</x:v>
      </x:c>
      <x:c r="K11" s="10" t="n">
        <x:f>D11-G11</x:f>
        <x:v>19000</x:v>
      </x:c>
      <x:c r="L11" s="10" t="n">
        <x:f>J11-K11</x:f>
        <x:v>-400</x:v>
      </x:c>
      <x:c r="M11" s="10" t="n">
        <x:f>N10</x:f>
        <x:v>313800</x:v>
      </x:c>
      <x:c r="N11" s="10" t="n">
        <x:f>M11+J11</x:f>
        <x:v>332400</x:v>
      </x:c>
      <x:c r="O11" s="10" t="n">
        <x:f>R10</x:f>
        <x:v>185800</x:v>
      </x:c>
      <x:c r="P11" s="9" t="n">
        <x:f>Inputs!L14</x:f>
        <x:v>47000</x:v>
      </x:c>
      <x:c r="Q11" s="9" t="n">
        <x:f>Inputs!M14</x:f>
        <x:v>44400</x:v>
      </x:c>
      <x:c r="R11" s="10" t="n">
        <x:f>O11+P11-Q11</x:f>
        <x:v>188400</x:v>
      </x:c>
      <x:c r="S11" s="10" t="n">
        <x:f>N11-R11</x:f>
        <x:v>144000</x:v>
      </x:c>
      <x:c r="T11" s="10" t="n">
        <x:f>N11-R11-S11</x:f>
        <x:v>0</x:v>
      </x:c>
      <x:c r="U11" s="1"/>
      <x:c r="V11" s="1"/>
    </x:row>
    <x:row r="12" ht="23" customHeight="1">
      <x:c r="A12" s="1"/>
      <x:c r="B12" s="1"/>
      <x:c r="C12" s="8" t="n">
        <x:f>Inputs!C15</x:f>
        <x:v>4</x:v>
      </x:c>
      <x:c r="D12" s="9" t="n">
        <x:f>Inputs!D15</x:f>
        <x:v>166000</x:v>
      </x:c>
      <x:c r="E12" s="9" t="n">
        <x:f>Inputs!E15</x:f>
        <x:v>164600</x:v>
      </x:c>
      <x:c r="F12" s="9" t="n">
        <x:f>Inputs!F15</x:f>
        <x:v>165500</x:v>
      </x:c>
      <x:c r="G12" s="9" t="n">
        <x:f>Inputs!G15+Inputs!I15</x:f>
        <x:v>145000</x:v>
      </x:c>
      <x:c r="H12" s="9" t="n">
        <x:f>Inputs!H15+Inputs!J15</x:f>
        <x:v>144700</x:v>
      </x:c>
      <x:c r="I12" s="9" t="n">
        <x:f>Inputs!K15</x:f>
        <x:v>151600</x:v>
      </x:c>
      <x:c r="J12" s="10" t="n">
        <x:f>E12-H12</x:f>
        <x:v>19900</x:v>
      </x:c>
      <x:c r="K12" s="10" t="n">
        <x:f>D12-G12</x:f>
        <x:v>21000</x:v>
      </x:c>
      <x:c r="L12" s="10" t="n">
        <x:f>J12-K12</x:f>
        <x:v>-1100</x:v>
      </x:c>
      <x:c r="M12" s="10" t="n">
        <x:f>N11</x:f>
        <x:v>332400</x:v>
      </x:c>
      <x:c r="N12" s="10" t="n">
        <x:f>M12+J12</x:f>
        <x:v>352300</x:v>
      </x:c>
      <x:c r="O12" s="10" t="n">
        <x:f>R11</x:f>
        <x:v>188400</x:v>
      </x:c>
      <x:c r="P12" s="9" t="n">
        <x:f>Inputs!L15</x:f>
        <x:v>48000</x:v>
      </x:c>
      <x:c r="Q12" s="9" t="n">
        <x:f>Inputs!M15</x:f>
        <x:v>45600</x:v>
      </x:c>
      <x:c r="R12" s="10" t="n">
        <x:f>O12+P12-Q12</x:f>
        <x:v>190800</x:v>
      </x:c>
      <x:c r="S12" s="10" t="n">
        <x:f>N12-R12</x:f>
        <x:v>161500</x:v>
      </x:c>
      <x:c r="T12" s="10" t="n">
        <x:f>N12-R12-S12</x:f>
        <x:v>0</x:v>
      </x:c>
      <x:c r="U12" s="1"/>
      <x:c r="V12" s="1"/>
    </x:row>
    <x:row r="13" ht="23" customHeight="1">
      <x:c r="A13" s="1"/>
      <x:c r="B13" s="1"/>
      <x:c r="C13" s="8" t="n">
        <x:f>Inputs!C16</x:f>
        <x:v>5</x:v>
      </x:c>
      <x:c r="D13" s="9" t="n">
        <x:f>Inputs!D16</x:f>
        <x:v>168000</x:v>
      </x:c>
      <x:c r="E13" s="9" t="n">
        <x:f>Inputs!E16</x:f>
        <x:v>167800</x:v>
      </x:c>
      <x:c r="F13" s="9" t="n">
        <x:f>Inputs!F16</x:f>
        <x:v>168000</x:v>
      </x:c>
      <x:c r="G13" s="9" t="n">
        <x:f>Inputs!G16+Inputs!I16</x:f>
        <x:v>145000</x:v>
      </x:c>
      <x:c r="H13" s="9" t="n">
        <x:f>Inputs!H16+Inputs!J16</x:f>
        <x:v>146600</x:v>
      </x:c>
      <x:c r="I13" s="9" t="n">
        <x:f>Inputs!K16</x:f>
        <x:v>152800</x:v>
      </x:c>
      <x:c r="J13" s="10" t="n">
        <x:f>E13-H13</x:f>
        <x:v>21200</x:v>
      </x:c>
      <x:c r="K13" s="10" t="n">
        <x:f>D13-G13</x:f>
        <x:v>23000</x:v>
      </x:c>
      <x:c r="L13" s="10" t="n">
        <x:f>J13-K13</x:f>
        <x:v>-1800</x:v>
      </x:c>
      <x:c r="M13" s="10" t="n">
        <x:f>N12</x:f>
        <x:v>352300</x:v>
      </x:c>
      <x:c r="N13" s="10" t="n">
        <x:f>M13+J13</x:f>
        <x:v>373500</x:v>
      </x:c>
      <x:c r="O13" s="10" t="n">
        <x:f>R12</x:f>
        <x:v>190800</x:v>
      </x:c>
      <x:c r="P13" s="9" t="n">
        <x:f>Inputs!L16</x:f>
        <x:v>49000</x:v>
      </x:c>
      <x:c r="Q13" s="9" t="n">
        <x:f>Inputs!M16</x:f>
        <x:v>46800</x:v>
      </x:c>
      <x:c r="R13" s="10" t="n">
        <x:f>O13+P13-Q13</x:f>
        <x:v>193000</x:v>
      </x:c>
      <x:c r="S13" s="10" t="n">
        <x:f>N13-R13</x:f>
        <x:v>180500</x:v>
      </x:c>
      <x:c r="T13" s="10" t="n">
        <x:f>N13-R13-S13</x:f>
        <x:v>0</x:v>
      </x:c>
      <x:c r="U13" s="1"/>
      <x:c r="V13" s="1"/>
    </x:row>
    <x:row r="14" ht="23" customHeight="1">
      <x:c r="A14" s="1"/>
      <x:c r="B14" s="1"/>
      <x:c r="C14" s="8" t="n">
        <x:f>Inputs!C17</x:f>
        <x:v>6</x:v>
      </x:c>
      <x:c r="D14" s="9" t="n">
        <x:f>Inputs!D17</x:f>
        <x:v>170000</x:v>
      </x:c>
      <x:c r="E14" s="9" t="n">
        <x:f>Inputs!E17</x:f>
        <x:v>171000</x:v>
      </x:c>
      <x:c r="F14" s="9" t="n">
        <x:f>Inputs!F17</x:f>
        <x:v>170500</x:v>
      </x:c>
      <x:c r="G14" s="9" t="n">
        <x:f>Inputs!G17+Inputs!I17</x:f>
        <x:v>145000</x:v>
      </x:c>
      <x:c r="H14" s="9" t="n">
        <x:f>Inputs!H17+Inputs!J17</x:f>
        <x:v>148500</x:v>
      </x:c>
      <x:c r="I14" s="9" t="n">
        <x:f>Inputs!K17</x:f>
        <x:v>154000</x:v>
      </x:c>
      <x:c r="J14" s="10" t="n">
        <x:f>E14-H14</x:f>
        <x:v>22500</x:v>
      </x:c>
      <x:c r="K14" s="10" t="n">
        <x:f>D14-G14</x:f>
        <x:v>25000</x:v>
      </x:c>
      <x:c r="L14" s="10" t="n">
        <x:f>J14-K14</x:f>
        <x:v>-2500</x:v>
      </x:c>
      <x:c r="M14" s="10" t="n">
        <x:f>N13</x:f>
        <x:v>373500</x:v>
      </x:c>
      <x:c r="N14" s="10" t="n">
        <x:f>M14+J14</x:f>
        <x:v>396000</x:v>
      </x:c>
      <x:c r="O14" s="10" t="n">
        <x:f>R13</x:f>
        <x:v>193000</x:v>
      </x:c>
      <x:c r="P14" s="9" t="n">
        <x:f>Inputs!L17</x:f>
        <x:v>50000</x:v>
      </x:c>
      <x:c r="Q14" s="9" t="n">
        <x:f>Inputs!M17</x:f>
        <x:v>48000</x:v>
      </x:c>
      <x:c r="R14" s="10" t="n">
        <x:f>O14+P14-Q14</x:f>
        <x:v>195000</x:v>
      </x:c>
      <x:c r="S14" s="10" t="n">
        <x:f>N14-R14</x:f>
        <x:v>201000</x:v>
      </x:c>
      <x:c r="T14" s="10" t="n">
        <x:f>N14-R14-S14</x:f>
        <x:v>0</x:v>
      </x:c>
      <x:c r="U14" s="1"/>
      <x:c r="V14" s="1"/>
    </x:row>
    <x:row r="15" ht="23" customHeight="1">
      <x:c r="A15" s="1"/>
      <x:c r="B15" s="1"/>
      <x:c r="C15" s="8" t="n">
        <x:f>Inputs!C18</x:f>
        <x:v>7</x:v>
      </x:c>
      <x:c r="D15" s="9" t="n">
        <x:f>Inputs!D18</x:f>
        <x:v>172000</x:v>
      </x:c>
      <x:c r="E15" s="9" t="n">
        <x:f>Inputs!E18</x:f>
        <x:v>174200</x:v>
      </x:c>
      <x:c r="F15" s="9" t="n">
        <x:f>Inputs!F18</x:f>
        <x:v>173000</x:v>
      </x:c>
      <x:c r="G15" s="9" t="n">
        <x:f>Inputs!G18+Inputs!I18</x:f>
        <x:v>145000</x:v>
      </x:c>
      <x:c r="H15" s="9" t="n">
        <x:f>Inputs!H18+Inputs!J18</x:f>
        <x:v>150400</x:v>
      </x:c>
      <x:c r="I15" s="9" t="n">
        <x:f>Inputs!K18</x:f>
        <x:v>155200</x:v>
      </x:c>
      <x:c r="J15" s="10" t="n">
        <x:f>E15-H15</x:f>
        <x:v>23800</x:v>
      </x:c>
      <x:c r="K15" s="10" t="n">
        <x:f>D15-G15</x:f>
        <x:v>27000</x:v>
      </x:c>
      <x:c r="L15" s="10" t="n">
        <x:f>J15-K15</x:f>
        <x:v>-3200</x:v>
      </x:c>
      <x:c r="M15" s="10" t="n">
        <x:f>N14</x:f>
        <x:v>396000</x:v>
      </x:c>
      <x:c r="N15" s="10" t="n">
        <x:f>M15+J15</x:f>
        <x:v>419800</x:v>
      </x:c>
      <x:c r="O15" s="10" t="n">
        <x:f>R14</x:f>
        <x:v>195000</x:v>
      </x:c>
      <x:c r="P15" s="9" t="n">
        <x:f>Inputs!L18</x:f>
        <x:v>51000</x:v>
      </x:c>
      <x:c r="Q15" s="9" t="n">
        <x:f>Inputs!M18</x:f>
        <x:v>49200</x:v>
      </x:c>
      <x:c r="R15" s="10" t="n">
        <x:f>O15+P15-Q15</x:f>
        <x:v>196800</x:v>
      </x:c>
      <x:c r="S15" s="10" t="n">
        <x:f>N15-R15</x:f>
        <x:v>223000</x:v>
      </x:c>
      <x:c r="T15" s="10" t="n">
        <x:f>N15-R15-S15</x:f>
        <x:v>0</x:v>
      </x:c>
      <x:c r="U15" s="1"/>
      <x:c r="V15" s="1"/>
    </x:row>
    <x:row r="16" ht="23" customHeight="1">
      <x:c r="A16" s="1"/>
      <x:c r="B16" s="1"/>
      <x:c r="C16" s="8" t="n">
        <x:f>Inputs!C19</x:f>
        <x:v>8</x:v>
      </x:c>
      <x:c r="D16" s="9" t="n">
        <x:f>Inputs!D19</x:f>
        <x:v>174000</x:v>
      </x:c>
      <x:c r="E16" s="9" t="n">
        <x:f>Inputs!E19</x:f>
        <x:v>177400</x:v>
      </x:c>
      <x:c r="F16" s="9" t="n">
        <x:f>Inputs!F19</x:f>
        <x:v>175500</x:v>
      </x:c>
      <x:c r="G16" s="9" t="n">
        <x:f>Inputs!G19+Inputs!I19</x:f>
        <x:v>145000</x:v>
      </x:c>
      <x:c r="H16" s="9" t="n">
        <x:f>Inputs!H19+Inputs!J19</x:f>
        <x:v>152300</x:v>
      </x:c>
      <x:c r="I16" s="9" t="n">
        <x:f>Inputs!K19</x:f>
        <x:v>156400</x:v>
      </x:c>
      <x:c r="J16" s="10" t="n">
        <x:f>E16-H16</x:f>
        <x:v>25100</x:v>
      </x:c>
      <x:c r="K16" s="10" t="n">
        <x:f>D16-G16</x:f>
        <x:v>29000</x:v>
      </x:c>
      <x:c r="L16" s="10" t="n">
        <x:f>J16-K16</x:f>
        <x:v>-3900</x:v>
      </x:c>
      <x:c r="M16" s="10" t="n">
        <x:f>N15</x:f>
        <x:v>419800</x:v>
      </x:c>
      <x:c r="N16" s="10" t="n">
        <x:f>M16+J16</x:f>
        <x:v>444900</x:v>
      </x:c>
      <x:c r="O16" s="10" t="n">
        <x:f>R15</x:f>
        <x:v>196800</x:v>
      </x:c>
      <x:c r="P16" s="9" t="n">
        <x:f>Inputs!L19</x:f>
        <x:v>52000</x:v>
      </x:c>
      <x:c r="Q16" s="9" t="n">
        <x:f>Inputs!M19</x:f>
        <x:v>50400</x:v>
      </x:c>
      <x:c r="R16" s="10" t="n">
        <x:f>O16+P16-Q16</x:f>
        <x:v>198400</x:v>
      </x:c>
      <x:c r="S16" s="10" t="n">
        <x:f>N16-R16</x:f>
        <x:v>246500</x:v>
      </x:c>
      <x:c r="T16" s="10" t="n">
        <x:f>N16-R16-S16</x:f>
        <x:v>0</x:v>
      </x:c>
      <x:c r="U16" s="1"/>
      <x:c r="V16" s="1"/>
    </x:row>
    <x:row r="17" ht="23" customHeight="1">
      <x:c r="A17" s="1"/>
      <x:c r="B17" s="1"/>
      <x:c r="C17" s="8" t="n">
        <x:f>Inputs!C20</x:f>
        <x:v>9</x:v>
      </x:c>
      <x:c r="D17" s="9" t="n">
        <x:f>Inputs!D20</x:f>
        <x:v>176000</x:v>
      </x:c>
      <x:c r="E17" s="9" t="n">
        <x:f>Inputs!E20</x:f>
        <x:v>180600</x:v>
      </x:c>
      <x:c r="F17" s="9" t="n">
        <x:f>Inputs!F20</x:f>
        <x:v>178000</x:v>
      </x:c>
      <x:c r="G17" s="9" t="n">
        <x:f>Inputs!G20+Inputs!I20</x:f>
        <x:v>145000</x:v>
      </x:c>
      <x:c r="H17" s="9" t="n">
        <x:f>Inputs!H20+Inputs!J20</x:f>
        <x:v>154200</x:v>
      </x:c>
      <x:c r="I17" s="9" t="n">
        <x:f>Inputs!K20</x:f>
        <x:v>157600</x:v>
      </x:c>
      <x:c r="J17" s="10" t="n">
        <x:f>E17-H17</x:f>
        <x:v>26400</x:v>
      </x:c>
      <x:c r="K17" s="10" t="n">
        <x:f>D17-G17</x:f>
        <x:v>31000</x:v>
      </x:c>
      <x:c r="L17" s="10" t="n">
        <x:f>J17-K17</x:f>
        <x:v>-4600</x:v>
      </x:c>
      <x:c r="M17" s="10" t="n">
        <x:f>N16</x:f>
        <x:v>444900</x:v>
      </x:c>
      <x:c r="N17" s="10" t="n">
        <x:f>M17+J17</x:f>
        <x:v>471300</x:v>
      </x:c>
      <x:c r="O17" s="10" t="n">
        <x:f>R16</x:f>
        <x:v>198400</x:v>
      </x:c>
      <x:c r="P17" s="9" t="n">
        <x:f>Inputs!L20</x:f>
        <x:v>53000</x:v>
      </x:c>
      <x:c r="Q17" s="9" t="n">
        <x:f>Inputs!M20</x:f>
        <x:v>51600</x:v>
      </x:c>
      <x:c r="R17" s="10" t="n">
        <x:f>O17+P17-Q17</x:f>
        <x:v>199800</x:v>
      </x:c>
      <x:c r="S17" s="10" t="n">
        <x:f>N17-R17</x:f>
        <x:v>271500</x:v>
      </x:c>
      <x:c r="T17" s="10" t="n">
        <x:f>N17-R17-S17</x:f>
        <x:v>0</x:v>
      </x:c>
      <x:c r="U17" s="1"/>
      <x:c r="V17" s="1"/>
    </x:row>
    <x:row r="18" ht="23" customHeight="1">
      <x:c r="A18" s="1"/>
      <x:c r="B18" s="1"/>
      <x:c r="C18" s="8" t="n">
        <x:f>Inputs!C21</x:f>
        <x:v>10</x:v>
      </x:c>
      <x:c r="D18" s="9" t="n">
        <x:f>Inputs!D21</x:f>
        <x:v>178000</x:v>
      </x:c>
      <x:c r="E18" s="9" t="n">
        <x:f>Inputs!E21</x:f>
        <x:v>183800</x:v>
      </x:c>
      <x:c r="F18" s="9" t="n">
        <x:f>Inputs!F21</x:f>
        <x:v>180500</x:v>
      </x:c>
      <x:c r="G18" s="9" t="n">
        <x:f>Inputs!G21+Inputs!I21</x:f>
        <x:v>145000</x:v>
      </x:c>
      <x:c r="H18" s="9" t="n">
        <x:f>Inputs!H21+Inputs!J21</x:f>
        <x:v>156100</x:v>
      </x:c>
      <x:c r="I18" s="9" t="n">
        <x:f>Inputs!K21</x:f>
        <x:v>158800</x:v>
      </x:c>
      <x:c r="J18" s="10" t="n">
        <x:f>E18-H18</x:f>
        <x:v>27700</x:v>
      </x:c>
      <x:c r="K18" s="10" t="n">
        <x:f>D18-G18</x:f>
        <x:v>33000</x:v>
      </x:c>
      <x:c r="L18" s="10" t="n">
        <x:f>J18-K18</x:f>
        <x:v>-5300</x:v>
      </x:c>
      <x:c r="M18" s="10" t="n">
        <x:f>N17</x:f>
        <x:v>471300</x:v>
      </x:c>
      <x:c r="N18" s="10" t="n">
        <x:f>M18+J18</x:f>
        <x:v>499000</x:v>
      </x:c>
      <x:c r="O18" s="10" t="n">
        <x:f>R17</x:f>
        <x:v>199800</x:v>
      </x:c>
      <x:c r="P18" s="9" t="n">
        <x:f>Inputs!L21</x:f>
        <x:v>54000</x:v>
      </x:c>
      <x:c r="Q18" s="9" t="n">
        <x:f>Inputs!M21</x:f>
        <x:v>52800</x:v>
      </x:c>
      <x:c r="R18" s="10" t="n">
        <x:f>O18+P18-Q18</x:f>
        <x:v>201000</x:v>
      </x:c>
      <x:c r="S18" s="10" t="n">
        <x:f>N18-R18</x:f>
        <x:v>298000</x:v>
      </x:c>
      <x:c r="T18" s="10" t="n">
        <x:f>N18-R18-S18</x:f>
        <x:v>0</x:v>
      </x:c>
      <x:c r="U18" s="1"/>
      <x:c r="V18" s="1"/>
    </x:row>
    <x:row r="19" ht="23" customHeight="1">
      <x:c r="A19" s="1"/>
      <x:c r="B19" s="1"/>
      <x:c r="C19" s="8" t="n">
        <x:f>Inputs!C22</x:f>
        <x:v>11</x:v>
      </x:c>
      <x:c r="D19" s="9" t="n">
        <x:f>Inputs!D22</x:f>
        <x:v>180000</x:v>
      </x:c>
      <x:c r="E19" s="9" t="n">
        <x:f>Inputs!E22</x:f>
        <x:v>187000</x:v>
      </x:c>
      <x:c r="F19" s="9" t="n">
        <x:f>Inputs!F22</x:f>
        <x:v>183000</x:v>
      </x:c>
      <x:c r="G19" s="9" t="n">
        <x:f>Inputs!G22+Inputs!I22</x:f>
        <x:v>145000</x:v>
      </x:c>
      <x:c r="H19" s="9" t="n">
        <x:f>Inputs!H22+Inputs!J22</x:f>
        <x:v>158000</x:v>
      </x:c>
      <x:c r="I19" s="9" t="n">
        <x:f>Inputs!K22</x:f>
        <x:v>160000</x:v>
      </x:c>
      <x:c r="J19" s="10" t="n">
        <x:f>E19-H19</x:f>
        <x:v>29000</x:v>
      </x:c>
      <x:c r="K19" s="10" t="n">
        <x:f>D19-G19</x:f>
        <x:v>35000</x:v>
      </x:c>
      <x:c r="L19" s="10" t="n">
        <x:f>J19-K19</x:f>
        <x:v>-6000</x:v>
      </x:c>
      <x:c r="M19" s="10" t="n">
        <x:f>N18</x:f>
        <x:v>499000</x:v>
      </x:c>
      <x:c r="N19" s="10" t="n">
        <x:f>M19+J19</x:f>
        <x:v>528000</x:v>
      </x:c>
      <x:c r="O19" s="10" t="n">
        <x:f>R18</x:f>
        <x:v>201000</x:v>
      </x:c>
      <x:c r="P19" s="9" t="n">
        <x:f>Inputs!L22</x:f>
        <x:v>55000</x:v>
      </x:c>
      <x:c r="Q19" s="9" t="n">
        <x:f>Inputs!M22</x:f>
        <x:v>54000</x:v>
      </x:c>
      <x:c r="R19" s="10" t="n">
        <x:f>O19+P19-Q19</x:f>
        <x:v>202000</x:v>
      </x:c>
      <x:c r="S19" s="10" t="n">
        <x:f>N19-R19</x:f>
        <x:v>326000</x:v>
      </x:c>
      <x:c r="T19" s="10" t="n">
        <x:f>N19-R19-S19</x:f>
        <x:v>0</x:v>
      </x:c>
      <x:c r="U19" s="1"/>
      <x:c r="V19" s="1"/>
    </x:row>
    <x:row r="20" ht="23" customHeight="1">
      <x:c r="A20" s="1"/>
      <x:c r="B20" s="1"/>
      <x:c r="C20" s="8" t="n">
        <x:f>Inputs!C23</x:f>
        <x:v>12</x:v>
      </x:c>
      <x:c r="D20" s="9" t="n">
        <x:f>Inputs!D23</x:f>
        <x:v>182000</x:v>
      </x:c>
      <x:c r="E20" s="9" t="n">
        <x:f>Inputs!E23</x:f>
        <x:v>190200</x:v>
      </x:c>
      <x:c r="F20" s="9" t="n">
        <x:f>Inputs!F23</x:f>
        <x:v>185500</x:v>
      </x:c>
      <x:c r="G20" s="9" t="n">
        <x:f>Inputs!G23+Inputs!I23</x:f>
        <x:v>145000</x:v>
      </x:c>
      <x:c r="H20" s="9" t="n">
        <x:f>Inputs!H23+Inputs!J23</x:f>
        <x:v>159900</x:v>
      </x:c>
      <x:c r="I20" s="9" t="n">
        <x:f>Inputs!K23</x:f>
        <x:v>161200</x:v>
      </x:c>
      <x:c r="J20" s="10" t="n">
        <x:f>E20-H20</x:f>
        <x:v>30300</x:v>
      </x:c>
      <x:c r="K20" s="10" t="n">
        <x:f>D20-G20</x:f>
        <x:v>37000</x:v>
      </x:c>
      <x:c r="L20" s="10" t="n">
        <x:f>J20-K20</x:f>
        <x:v>-6700</x:v>
      </x:c>
      <x:c r="M20" s="10" t="n">
        <x:f>N19</x:f>
        <x:v>528000</x:v>
      </x:c>
      <x:c r="N20" s="10" t="n">
        <x:f>M20+J20</x:f>
        <x:v>558300</x:v>
      </x:c>
      <x:c r="O20" s="10" t="n">
        <x:f>R19</x:f>
        <x:v>202000</x:v>
      </x:c>
      <x:c r="P20" s="9" t="n">
        <x:f>Inputs!L23</x:f>
        <x:v>56000</x:v>
      </x:c>
      <x:c r="Q20" s="9" t="n">
        <x:f>Inputs!M23</x:f>
        <x:v>55200</x:v>
      </x:c>
      <x:c r="R20" s="10" t="n">
        <x:f>O20+P20-Q20</x:f>
        <x:v>202800</x:v>
      </x:c>
      <x:c r="S20" s="10" t="n">
        <x:f>N20-R20</x:f>
        <x:v>355500</x:v>
      </x:c>
      <x:c r="T20" s="10" t="n">
        <x:f>N20-R20-S20</x:f>
        <x:v>0</x:v>
      </x:c>
      <x:c r="U20" s="1"/>
      <x:c r="V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 ht="23" customHeight="1">
      <x:c r="A23" s="1"/>
      <x:c r="B23" s="1"/>
      <x:c r="C23" s="1" t="str">
        <x:v>Fund check must equal zero every month. Negative unrestricted cash requires action.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</x:sheetData>
  <x:pageMargins left="0.7" right="0.7" top="0.75" bottom="0.75" header="0.3" footer="0.3"/>
  <x:drawing xmlns:r="http://schemas.openxmlformats.org/officeDocument/2006/relationships" r:id="Rb86f078d7e454554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3" customHeight="1">
      <x:c r="A2" s="1"/>
      <x:c r="B2" s="1"/>
      <x:c r="C2" s="2" t="str">
        <x:v>Synthetic cash-basis dataset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3" customHeight="1">
      <x:c r="A6" s="1"/>
      <x:c r="B6" s="1"/>
      <x:c r="C6" s="1" t="str">
        <x:v>Source: repository-owned fictional teaching dataset; no employer records.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3" customHeight="1">
      <x:c r="A8" s="1"/>
      <x:c r="B8" s="1"/>
      <x:c r="C8" s="1" t="str">
        <x:v>Opening cash</x:v>
      </x:c>
      <x:c r="D8" s="6" t="n">
        <x:v>300000</x:v>
      </x:c>
      <x:c r="E8" s="1"/>
      <x:c r="F8" s="1" t="str">
        <x:v>Restricted cash</x:v>
      </x:c>
      <x:c r="G8" s="6" t="n">
        <x:v>180000</x:v>
      </x:c>
      <x:c r="H8" s="1"/>
      <x:c r="I8" s="1"/>
      <x:c r="J8" s="1"/>
      <x:c r="K8" s="1"/>
      <x:c r="L8" s="1"/>
      <x:c r="M8" s="1"/>
      <x:c r="N8" s="1"/>
      <x:c r="O8" s="1"/>
    </x:row>
    <x:row r="9" ht="23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32" customHeight="1">
      <x:c r="A11" s="1"/>
      <x:c r="B11" s="1"/>
      <x:c r="C11" s="5" t="str">
        <x:v>Month</x:v>
      </x:c>
      <x:c r="D11" s="5" t="str">
        <x:v>Revenue budget</x:v>
      </x:c>
      <x:c r="E11" s="5" t="str">
        <x:v>Revenue actual</x:v>
      </x:c>
      <x:c r="F11" s="5" t="str">
        <x:v>Revenue forecast</x:v>
      </x:c>
      <x:c r="G11" s="5" t="str">
        <x:v>Program budget</x:v>
      </x:c>
      <x:c r="H11" s="5" t="str">
        <x:v>Program actual</x:v>
      </x:c>
      <x:c r="I11" s="5" t="str">
        <x:v>Admin budget</x:v>
      </x:c>
      <x:c r="J11" s="5" t="str">
        <x:v>Admin actual</x:v>
      </x:c>
      <x:c r="K11" s="5" t="str">
        <x:v>Expense forecast</x:v>
      </x:c>
      <x:c r="L11" s="5" t="str">
        <x:v>Restricted inflows</x:v>
      </x:c>
      <x:c r="M11" s="5" t="str">
        <x:v>Restricted usage</x:v>
      </x:c>
      <x:c r="N11" s="1"/>
      <x:c r="O11" s="1"/>
    </x:row>
    <x:row r="12" ht="23" customHeight="1">
      <x:c r="A12" s="1"/>
      <x:c r="B12" s="1"/>
      <x:c r="C12" s="1" t="n">
        <x:v>1</x:v>
      </x:c>
      <x:c r="D12" s="7" t="n">
        <x:v>160000</x:v>
      </x:c>
      <x:c r="E12" s="7" t="n">
        <x:v>155000</x:v>
      </x:c>
      <x:c r="F12" s="7" t="n">
        <x:v>158000</x:v>
      </x:c>
      <x:c r="G12" s="7" t="n">
        <x:v>120000</x:v>
      </x:c>
      <x:c r="H12" s="7" t="n">
        <x:v>134500</x:v>
      </x:c>
      <x:c r="I12" s="7" t="n">
        <x:v>25000</x:v>
      </x:c>
      <x:c r="J12" s="7" t="n">
        <x:v>24000</x:v>
      </x:c>
      <x:c r="K12" s="7" t="n">
        <x:v>148000</x:v>
      </x:c>
      <x:c r="L12" s="7" t="n">
        <x:v>45000</x:v>
      </x:c>
      <x:c r="M12" s="7" t="n">
        <x:v>42000</x:v>
      </x:c>
      <x:c r="N12" s="1"/>
      <x:c r="O12" s="1"/>
    </x:row>
    <x:row r="13" ht="23" customHeight="1">
      <x:c r="A13" s="1"/>
      <x:c r="B13" s="1"/>
      <x:c r="C13" s="1" t="n">
        <x:v>2</x:v>
      </x:c>
      <x:c r="D13" s="7" t="n">
        <x:v>162000</x:v>
      </x:c>
      <x:c r="E13" s="7" t="n">
        <x:v>158200</x:v>
      </x:c>
      <x:c r="F13" s="7" t="n">
        <x:v>160500</x:v>
      </x:c>
      <x:c r="G13" s="7" t="n">
        <x:v>120000</x:v>
      </x:c>
      <x:c r="H13" s="7" t="n">
        <x:v>116700</x:v>
      </x:c>
      <x:c r="I13" s="7" t="n">
        <x:v>25000</x:v>
      </x:c>
      <x:c r="J13" s="7" t="n">
        <x:v>24200</x:v>
      </x:c>
      <x:c r="K13" s="7" t="n">
        <x:v>149200</x:v>
      </x:c>
      <x:c r="L13" s="7" t="n">
        <x:v>46000</x:v>
      </x:c>
      <x:c r="M13" s="7" t="n">
        <x:v>43200</x:v>
      </x:c>
      <x:c r="N13" s="1"/>
      <x:c r="O13" s="1"/>
    </x:row>
    <x:row r="14" ht="23" customHeight="1">
      <x:c r="A14" s="1"/>
      <x:c r="B14" s="1"/>
      <x:c r="C14" s="1" t="n">
        <x:v>3</x:v>
      </x:c>
      <x:c r="D14" s="7" t="n">
        <x:v>164000</x:v>
      </x:c>
      <x:c r="E14" s="7" t="n">
        <x:v>161400</x:v>
      </x:c>
      <x:c r="F14" s="7" t="n">
        <x:v>163000</x:v>
      </x:c>
      <x:c r="G14" s="7" t="n">
        <x:v>120000</x:v>
      </x:c>
      <x:c r="H14" s="7" t="n">
        <x:v>118400</x:v>
      </x:c>
      <x:c r="I14" s="7" t="n">
        <x:v>25000</x:v>
      </x:c>
      <x:c r="J14" s="7" t="n">
        <x:v>24400</x:v>
      </x:c>
      <x:c r="K14" s="7" t="n">
        <x:v>150400</x:v>
      </x:c>
      <x:c r="L14" s="7" t="n">
        <x:v>47000</x:v>
      </x:c>
      <x:c r="M14" s="7" t="n">
        <x:v>44400</x:v>
      </x:c>
      <x:c r="N14" s="1"/>
      <x:c r="O14" s="1"/>
    </x:row>
    <x:row r="15" ht="23" customHeight="1">
      <x:c r="A15" s="1"/>
      <x:c r="B15" s="1"/>
      <x:c r="C15" s="1" t="n">
        <x:v>4</x:v>
      </x:c>
      <x:c r="D15" s="7" t="n">
        <x:v>166000</x:v>
      </x:c>
      <x:c r="E15" s="7" t="n">
        <x:v>164600</x:v>
      </x:c>
      <x:c r="F15" s="7" t="n">
        <x:v>165500</x:v>
      </x:c>
      <x:c r="G15" s="7" t="n">
        <x:v>120000</x:v>
      </x:c>
      <x:c r="H15" s="7" t="n">
        <x:v>120100</x:v>
      </x:c>
      <x:c r="I15" s="7" t="n">
        <x:v>25000</x:v>
      </x:c>
      <x:c r="J15" s="7" t="n">
        <x:v>24600</x:v>
      </x:c>
      <x:c r="K15" s="7" t="n">
        <x:v>151600</x:v>
      </x:c>
      <x:c r="L15" s="7" t="n">
        <x:v>48000</x:v>
      </x:c>
      <x:c r="M15" s="7" t="n">
        <x:v>45600</x:v>
      </x:c>
      <x:c r="N15" s="1"/>
      <x:c r="O15" s="1"/>
    </x:row>
    <x:row r="16" ht="23" customHeight="1">
      <x:c r="A16" s="1"/>
      <x:c r="B16" s="1"/>
      <x:c r="C16" s="1" t="n">
        <x:v>5</x:v>
      </x:c>
      <x:c r="D16" s="7" t="n">
        <x:v>168000</x:v>
      </x:c>
      <x:c r="E16" s="7" t="n">
        <x:v>167800</x:v>
      </x:c>
      <x:c r="F16" s="7" t="n">
        <x:v>168000</x:v>
      </x:c>
      <x:c r="G16" s="7" t="n">
        <x:v>120000</x:v>
      </x:c>
      <x:c r="H16" s="7" t="n">
        <x:v>121800</x:v>
      </x:c>
      <x:c r="I16" s="7" t="n">
        <x:v>25000</x:v>
      </x:c>
      <x:c r="J16" s="7" t="n">
        <x:v>24800</x:v>
      </x:c>
      <x:c r="K16" s="7" t="n">
        <x:v>152800</x:v>
      </x:c>
      <x:c r="L16" s="7" t="n">
        <x:v>49000</x:v>
      </x:c>
      <x:c r="M16" s="7" t="n">
        <x:v>46800</x:v>
      </x:c>
      <x:c r="N16" s="1"/>
      <x:c r="O16" s="1"/>
    </x:row>
    <x:row r="17" ht="23" customHeight="1">
      <x:c r="A17" s="1"/>
      <x:c r="B17" s="1"/>
      <x:c r="C17" s="1" t="n">
        <x:v>6</x:v>
      </x:c>
      <x:c r="D17" s="7" t="n">
        <x:v>170000</x:v>
      </x:c>
      <x:c r="E17" s="7" t="n">
        <x:v>171000</x:v>
      </x:c>
      <x:c r="F17" s="7" t="n">
        <x:v>170500</x:v>
      </x:c>
      <x:c r="G17" s="7" t="n">
        <x:v>120000</x:v>
      </x:c>
      <x:c r="H17" s="7" t="n">
        <x:v>123500</x:v>
      </x:c>
      <x:c r="I17" s="7" t="n">
        <x:v>25000</x:v>
      </x:c>
      <x:c r="J17" s="7" t="n">
        <x:v>25000</x:v>
      </x:c>
      <x:c r="K17" s="7" t="n">
        <x:v>154000</x:v>
      </x:c>
      <x:c r="L17" s="7" t="n">
        <x:v>50000</x:v>
      </x:c>
      <x:c r="M17" s="7" t="n">
        <x:v>48000</x:v>
      </x:c>
      <x:c r="N17" s="1"/>
      <x:c r="O17" s="1"/>
    </x:row>
    <x:row r="18" ht="23" customHeight="1">
      <x:c r="A18" s="1"/>
      <x:c r="B18" s="1"/>
      <x:c r="C18" s="1" t="n">
        <x:v>7</x:v>
      </x:c>
      <x:c r="D18" s="7" t="n">
        <x:v>172000</x:v>
      </x:c>
      <x:c r="E18" s="7" t="n">
        <x:v>174200</x:v>
      </x:c>
      <x:c r="F18" s="7" t="n">
        <x:v>173000</x:v>
      </x:c>
      <x:c r="G18" s="7" t="n">
        <x:v>120000</x:v>
      </x:c>
      <x:c r="H18" s="7" t="n">
        <x:v>125200</x:v>
      </x:c>
      <x:c r="I18" s="7" t="n">
        <x:v>25000</x:v>
      </x:c>
      <x:c r="J18" s="7" t="n">
        <x:v>25200</x:v>
      </x:c>
      <x:c r="K18" s="7" t="n">
        <x:v>155200</x:v>
      </x:c>
      <x:c r="L18" s="7" t="n">
        <x:v>51000</x:v>
      </x:c>
      <x:c r="M18" s="7" t="n">
        <x:v>49200</x:v>
      </x:c>
      <x:c r="N18" s="1"/>
      <x:c r="O18" s="1"/>
    </x:row>
    <x:row r="19" ht="23" customHeight="1">
      <x:c r="A19" s="1"/>
      <x:c r="B19" s="1"/>
      <x:c r="C19" s="1" t="n">
        <x:v>8</x:v>
      </x:c>
      <x:c r="D19" s="7" t="n">
        <x:v>174000</x:v>
      </x:c>
      <x:c r="E19" s="7" t="n">
        <x:v>177400</x:v>
      </x:c>
      <x:c r="F19" s="7" t="n">
        <x:v>175500</x:v>
      </x:c>
      <x:c r="G19" s="7" t="n">
        <x:v>120000</x:v>
      </x:c>
      <x:c r="H19" s="7" t="n">
        <x:v>126900</x:v>
      </x:c>
      <x:c r="I19" s="7" t="n">
        <x:v>25000</x:v>
      </x:c>
      <x:c r="J19" s="7" t="n">
        <x:v>25400</x:v>
      </x:c>
      <x:c r="K19" s="7" t="n">
        <x:v>156400</x:v>
      </x:c>
      <x:c r="L19" s="7" t="n">
        <x:v>52000</x:v>
      </x:c>
      <x:c r="M19" s="7" t="n">
        <x:v>50400</x:v>
      </x:c>
      <x:c r="N19" s="1"/>
      <x:c r="O19" s="1"/>
    </x:row>
    <x:row r="20" ht="23" customHeight="1">
      <x:c r="A20" s="1"/>
      <x:c r="B20" s="1"/>
      <x:c r="C20" s="1" t="n">
        <x:v>9</x:v>
      </x:c>
      <x:c r="D20" s="7" t="n">
        <x:v>176000</x:v>
      </x:c>
      <x:c r="E20" s="7" t="n">
        <x:v>180600</x:v>
      </x:c>
      <x:c r="F20" s="7" t="n">
        <x:v>178000</x:v>
      </x:c>
      <x:c r="G20" s="7" t="n">
        <x:v>120000</x:v>
      </x:c>
      <x:c r="H20" s="7" t="n">
        <x:v>128600</x:v>
      </x:c>
      <x:c r="I20" s="7" t="n">
        <x:v>25000</x:v>
      </x:c>
      <x:c r="J20" s="7" t="n">
        <x:v>25600</x:v>
      </x:c>
      <x:c r="K20" s="7" t="n">
        <x:v>157600</x:v>
      </x:c>
      <x:c r="L20" s="7" t="n">
        <x:v>53000</x:v>
      </x:c>
      <x:c r="M20" s="7" t="n">
        <x:v>51600</x:v>
      </x:c>
      <x:c r="N20" s="1"/>
      <x:c r="O20" s="1"/>
    </x:row>
    <x:row r="21" ht="23" customHeight="1">
      <x:c r="A21" s="1"/>
      <x:c r="B21" s="1"/>
      <x:c r="C21" s="1" t="n">
        <x:v>10</x:v>
      </x:c>
      <x:c r="D21" s="7" t="n">
        <x:v>178000</x:v>
      </x:c>
      <x:c r="E21" s="7" t="n">
        <x:v>183800</x:v>
      </x:c>
      <x:c r="F21" s="7" t="n">
        <x:v>180500</x:v>
      </x:c>
      <x:c r="G21" s="7" t="n">
        <x:v>120000</x:v>
      </x:c>
      <x:c r="H21" s="7" t="n">
        <x:v>130300</x:v>
      </x:c>
      <x:c r="I21" s="7" t="n">
        <x:v>25000</x:v>
      </x:c>
      <x:c r="J21" s="7" t="n">
        <x:v>25800</x:v>
      </x:c>
      <x:c r="K21" s="7" t="n">
        <x:v>158800</x:v>
      </x:c>
      <x:c r="L21" s="7" t="n">
        <x:v>54000</x:v>
      </x:c>
      <x:c r="M21" s="7" t="n">
        <x:v>52800</x:v>
      </x:c>
      <x:c r="N21" s="1"/>
      <x:c r="O21" s="1"/>
    </x:row>
    <x:row r="22" ht="23" customHeight="1">
      <x:c r="A22" s="1"/>
      <x:c r="B22" s="1"/>
      <x:c r="C22" s="1" t="n">
        <x:v>11</x:v>
      </x:c>
      <x:c r="D22" s="7" t="n">
        <x:v>180000</x:v>
      </x:c>
      <x:c r="E22" s="7" t="n">
        <x:v>187000</x:v>
      </x:c>
      <x:c r="F22" s="7" t="n">
        <x:v>183000</x:v>
      </x:c>
      <x:c r="G22" s="7" t="n">
        <x:v>120000</x:v>
      </x:c>
      <x:c r="H22" s="7" t="n">
        <x:v>132000</x:v>
      </x:c>
      <x:c r="I22" s="7" t="n">
        <x:v>25000</x:v>
      </x:c>
      <x:c r="J22" s="7" t="n">
        <x:v>26000</x:v>
      </x:c>
      <x:c r="K22" s="7" t="n">
        <x:v>160000</x:v>
      </x:c>
      <x:c r="L22" s="7" t="n">
        <x:v>55000</x:v>
      </x:c>
      <x:c r="M22" s="7" t="n">
        <x:v>54000</x:v>
      </x:c>
      <x:c r="N22" s="1"/>
      <x:c r="O22" s="1"/>
    </x:row>
    <x:row r="23" ht="23" customHeight="1">
      <x:c r="A23" s="1"/>
      <x:c r="B23" s="1"/>
      <x:c r="C23" s="1" t="n">
        <x:v>12</x:v>
      </x:c>
      <x:c r="D23" s="7" t="n">
        <x:v>182000</x:v>
      </x:c>
      <x:c r="E23" s="7" t="n">
        <x:v>190200</x:v>
      </x:c>
      <x:c r="F23" s="7" t="n">
        <x:v>185500</x:v>
      </x:c>
      <x:c r="G23" s="7" t="n">
        <x:v>120000</x:v>
      </x:c>
      <x:c r="H23" s="7" t="n">
        <x:v>133700</x:v>
      </x:c>
      <x:c r="I23" s="7" t="n">
        <x:v>25000</x:v>
      </x:c>
      <x:c r="J23" s="7" t="n">
        <x:v>26200</x:v>
      </x:c>
      <x:c r="K23" s="7" t="n">
        <x:v>161200</x:v>
      </x:c>
      <x:c r="L23" s="7" t="n">
        <x:v>56000</x:v>
      </x:c>
      <x:c r="M23" s="7" t="n">
        <x:v>55200</x:v>
      </x:c>
      <x:c r="N23" s="1"/>
      <x:c r="O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 ht="23" customHeight="1">
      <x:c r="A26" s="1"/>
      <x:c r="B26" s="1"/>
      <x:c r="C26" s="1" t="str">
        <x:v>Basis: revenue collected and expenses paid in-period; fund balances equal cash.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3" customHeight="1">
      <x:c r="A27" s="1"/>
      <x:c r="B27" s="1"/>
      <x:c r="C27" s="1" t="str">
        <x:v>No receivables, payables or noncash items. Edit blue cells to explore the case.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3" customHeight="1">
      <x:c r="A28" s="1"/>
      <x:c r="B28" s="1"/>
      <x:c r="C28" s="1" t="str">
        <x:v>Restricted inflows / usage are included in total revenue / expenses, not additive.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</x:sheetData>
  <x:pageMargins left="0.7" right="0.7" top="0.75" bottom="0.75" header="0.3" footer="0.3"/>
  <x:drawing xmlns:r="http://schemas.openxmlformats.org/officeDocument/2006/relationships" r:id="Rdeacae1fafac43b6"/>
</x:worksheet>
</file>